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net-my.sharepoint.com/personal/asa_lundberg_vxa_se/Documents/Documents/2 juverhälsa/"/>
    </mc:Choice>
  </mc:AlternateContent>
  <xr:revisionPtr revIDLastSave="0" documentId="8_{039E74D1-70D2-4D5C-92F5-675F4C3DF948}" xr6:coauthVersionLast="47" xr6:coauthVersionMax="47" xr10:uidLastSave="{00000000-0000-0000-0000-000000000000}"/>
  <bookViews>
    <workbookView xWindow="38280" yWindow="-120" windowWidth="29040" windowHeight="15990" xr2:uid="{258DEEB7-2C48-4D55-B2A5-A0E4E94DECC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3" i="1"/>
  <c r="B8" i="1" s="1"/>
  <c r="D21" i="1" l="1"/>
  <c r="B18" i="1"/>
  <c r="B17" i="1"/>
  <c r="B16" i="1"/>
  <c r="B15" i="1"/>
  <c r="B14" i="1"/>
  <c r="B13" i="1"/>
  <c r="B12" i="1"/>
  <c r="B11" i="1"/>
  <c r="B9" i="1"/>
  <c r="B10" i="1"/>
  <c r="B7" i="1"/>
</calcChain>
</file>

<file path=xl/sharedStrings.xml><?xml version="1.0" encoding="utf-8"?>
<sst xmlns="http://schemas.openxmlformats.org/spreadsheetml/2006/main" count="14" uniqueCount="14">
  <si>
    <t>Förstakalvare</t>
  </si>
  <si>
    <t>Äldre</t>
  </si>
  <si>
    <r>
      <t>Medelantal kor</t>
    </r>
    <r>
      <rPr>
        <vertAlign val="superscript"/>
        <sz val="11"/>
        <color theme="1"/>
        <rFont val="Calibri"/>
        <family val="2"/>
        <scheme val="minor"/>
      </rPr>
      <t>1</t>
    </r>
  </si>
  <si>
    <t>TOTALT</t>
  </si>
  <si>
    <t>Andel mastitbehandlade kor, senaste 12 mån</t>
  </si>
  <si>
    <r>
      <t>Laktationsnummer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</si>
  <si>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Medelantal kor vid dagens datum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</si>
  <si>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Det går bra att bara fylla i endast ena kolumnen om information om laktationsnummer saknas eller är irrelevant</t>
    </r>
  </si>
  <si>
    <t>Instruktioner:</t>
  </si>
  <si>
    <t>1. Fyll i medelantal kor (ljusgrön ruta)</t>
  </si>
  <si>
    <t>2. Fyll i antal fall av klinisk mastit som behandlats med läkemedel (gula rutor)</t>
  </si>
  <si>
    <t>Snurran räknar ut incidens läkemedelsbehandlade mastiter</t>
  </si>
  <si>
    <t>Beräkning av mastitincidens</t>
  </si>
  <si>
    <t>(månad och år i kolumn B uppdateras automatiskt utifrån dagens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</si>
</sst>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mmmm\ yyyy;@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14" fontId="2" fillId="2" borderId="5" xfId="0" applyNumberFormat="1" applyFont="1" applyFill="1" applyBorder="1" applyAlignment="1">
      <alignment horizontal="left"/>
    </xf>
    <xf numFmtId="0" fontId="1" fillId="2" borderId="0" xfId="0" applyFont="1" applyFill="1" applyBorder="1"/>
    <xf numFmtId="164" fontId="1" fillId="2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5" fontId="1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4" fillId="2" borderId="5" xfId="0" applyNumberFormat="1" applyFont="1" applyFill="1" applyBorder="1"/>
    <xf numFmtId="0" fontId="0" fillId="2" borderId="0" xfId="0" applyFill="1"/>
    <xf numFmtId="0" fontId="0" fillId="3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mastitbehandlingar per mån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Blad1!$C$6</c:f>
              <c:strCache>
                <c:ptCount val="1"/>
                <c:pt idx="0">
                  <c:v>Förstakalvare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Blad1!$B$7:$B$18</c:f>
              <c:numCache>
                <c:formatCode>[$-41D]mmmm\ yyyy;@</c:formatCode>
                <c:ptCount val="12"/>
                <c:pt idx="0">
                  <c:v>45230</c:v>
                </c:pt>
                <c:pt idx="1">
                  <c:v>45260</c:v>
                </c:pt>
                <c:pt idx="2">
                  <c:v>45291</c:v>
                </c:pt>
                <c:pt idx="3">
                  <c:v>45322</c:v>
                </c:pt>
                <c:pt idx="4">
                  <c:v>45351</c:v>
                </c:pt>
                <c:pt idx="5">
                  <c:v>45382</c:v>
                </c:pt>
                <c:pt idx="6">
                  <c:v>45412</c:v>
                </c:pt>
                <c:pt idx="7">
                  <c:v>45443</c:v>
                </c:pt>
                <c:pt idx="8">
                  <c:v>45473</c:v>
                </c:pt>
                <c:pt idx="9">
                  <c:v>45504</c:v>
                </c:pt>
                <c:pt idx="10">
                  <c:v>45535</c:v>
                </c:pt>
                <c:pt idx="11">
                  <c:v>45565</c:v>
                </c:pt>
              </c:numCache>
            </c:numRef>
          </c:cat>
          <c:val>
            <c:numRef>
              <c:f>Blad1!$C$7:$C$18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8-472F-A5D3-AD7FD361CBC2}"/>
            </c:ext>
          </c:extLst>
        </c:ser>
        <c:ser>
          <c:idx val="1"/>
          <c:order val="1"/>
          <c:tx>
            <c:strRef>
              <c:f>Blad1!$D$6</c:f>
              <c:strCache>
                <c:ptCount val="1"/>
                <c:pt idx="0">
                  <c:v>Äldre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Blad1!$B$7:$B$18</c:f>
              <c:numCache>
                <c:formatCode>[$-41D]mmmm\ yyyy;@</c:formatCode>
                <c:ptCount val="12"/>
                <c:pt idx="0">
                  <c:v>45230</c:v>
                </c:pt>
                <c:pt idx="1">
                  <c:v>45260</c:v>
                </c:pt>
                <c:pt idx="2">
                  <c:v>45291</c:v>
                </c:pt>
                <c:pt idx="3">
                  <c:v>45322</c:v>
                </c:pt>
                <c:pt idx="4">
                  <c:v>45351</c:v>
                </c:pt>
                <c:pt idx="5">
                  <c:v>45382</c:v>
                </c:pt>
                <c:pt idx="6">
                  <c:v>45412</c:v>
                </c:pt>
                <c:pt idx="7">
                  <c:v>45443</c:v>
                </c:pt>
                <c:pt idx="8">
                  <c:v>45473</c:v>
                </c:pt>
                <c:pt idx="9">
                  <c:v>45504</c:v>
                </c:pt>
                <c:pt idx="10">
                  <c:v>45535</c:v>
                </c:pt>
                <c:pt idx="11">
                  <c:v>45565</c:v>
                </c:pt>
              </c:numCache>
            </c:numRef>
          </c:cat>
          <c:val>
            <c:numRef>
              <c:f>Blad1!$D$7:$D$18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8-472F-A5D3-AD7FD361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88200"/>
        <c:axId val="700485320"/>
      </c:lineChart>
      <c:dateAx>
        <c:axId val="700488200"/>
        <c:scaling>
          <c:orientation val="minMax"/>
        </c:scaling>
        <c:delete val="0"/>
        <c:axPos val="b"/>
        <c:numFmt formatCode="[$-41D]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485320"/>
        <c:crosses val="autoZero"/>
        <c:auto val="1"/>
        <c:lblOffset val="100"/>
        <c:baseTimeUnit val="months"/>
      </c:dateAx>
      <c:valAx>
        <c:axId val="70048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4882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</xdr:colOff>
      <xdr:row>8</xdr:row>
      <xdr:rowOff>123824</xdr:rowOff>
    </xdr:from>
    <xdr:to>
      <xdr:col>12</xdr:col>
      <xdr:colOff>395287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913F0F-322E-734B-F9A4-B3422B5AF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325437</xdr:colOff>
      <xdr:row>0</xdr:row>
      <xdr:rowOff>39688</xdr:rowOff>
    </xdr:from>
    <xdr:to>
      <xdr:col>12</xdr:col>
      <xdr:colOff>565497</xdr:colOff>
      <xdr:row>0</xdr:row>
      <xdr:rowOff>178234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1618459-5E63-4A92-BBA3-7D68AE6A7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39688"/>
          <a:ext cx="851247" cy="138546"/>
        </a:xfrm>
        <a:prstGeom prst="rect">
          <a:avLst/>
        </a:prstGeom>
      </xdr:spPr>
    </xdr:pic>
    <xdr:clientData/>
  </xdr:twoCellAnchor>
  <xdr:twoCellAnchor editAs="oneCell">
    <xdr:from>
      <xdr:col>11</xdr:col>
      <xdr:colOff>344303</xdr:colOff>
      <xdr:row>0</xdr:row>
      <xdr:rowOff>212870</xdr:rowOff>
    </xdr:from>
    <xdr:to>
      <xdr:col>12</xdr:col>
      <xdr:colOff>558398</xdr:colOff>
      <xdr:row>0</xdr:row>
      <xdr:rowOff>368692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989256F-6E1D-48E8-A989-A11A23621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241" y="212870"/>
          <a:ext cx="825282" cy="15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AE15-714D-4AAD-865D-F8783CB2049F}">
  <dimension ref="A1:M28"/>
  <sheetViews>
    <sheetView tabSelected="1" zoomScale="110" zoomScaleNormal="110" workbookViewId="0">
      <selection activeCell="D3" sqref="D3"/>
    </sheetView>
  </sheetViews>
  <sheetFormatPr defaultRowHeight="15" x14ac:dyDescent="0.25"/>
  <cols>
    <col min="1" max="1" width="1.7109375" customWidth="1"/>
    <col min="2" max="2" width="27.42578125" customWidth="1"/>
    <col min="3" max="4" width="15.140625" customWidth="1"/>
    <col min="5" max="5" width="17.28515625" customWidth="1"/>
  </cols>
  <sheetData>
    <row r="1" spans="1:13" ht="33" customHeight="1" x14ac:dyDescent="0.25">
      <c r="A1" s="19"/>
      <c r="B1" s="24" t="s">
        <v>12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9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7.25" x14ac:dyDescent="0.25">
      <c r="A3" s="19"/>
      <c r="B3" s="11">
        <f ca="1">TODAY()</f>
        <v>45583</v>
      </c>
      <c r="C3" s="4" t="s">
        <v>2</v>
      </c>
      <c r="D3" s="20">
        <v>100</v>
      </c>
      <c r="E3" s="4"/>
      <c r="F3" s="23" t="s">
        <v>8</v>
      </c>
      <c r="G3" s="4"/>
      <c r="H3" s="4"/>
      <c r="I3" s="4"/>
      <c r="J3" s="4"/>
      <c r="K3" s="4"/>
      <c r="L3" s="4"/>
      <c r="M3" s="5"/>
    </row>
    <row r="4" spans="1:13" x14ac:dyDescent="0.25">
      <c r="A4" s="19"/>
      <c r="B4" s="11"/>
      <c r="C4" s="4"/>
      <c r="D4" s="4"/>
      <c r="E4" s="4"/>
      <c r="F4" s="22" t="s">
        <v>9</v>
      </c>
      <c r="G4" s="4"/>
      <c r="H4" s="4"/>
      <c r="I4" s="4"/>
      <c r="J4" s="4"/>
      <c r="K4" s="4"/>
      <c r="L4" s="4"/>
      <c r="M4" s="5"/>
    </row>
    <row r="5" spans="1:13" ht="17.25" x14ac:dyDescent="0.25">
      <c r="A5" s="19"/>
      <c r="B5" s="11"/>
      <c r="C5" s="25" t="s">
        <v>5</v>
      </c>
      <c r="D5" s="25"/>
      <c r="E5" s="4"/>
      <c r="F5" s="22" t="s">
        <v>10</v>
      </c>
      <c r="G5" s="4"/>
      <c r="H5" s="4"/>
      <c r="I5" s="4"/>
      <c r="J5" s="4"/>
      <c r="K5" s="4"/>
      <c r="L5" s="4"/>
      <c r="M5" s="5"/>
    </row>
    <row r="6" spans="1:13" x14ac:dyDescent="0.25">
      <c r="A6" s="19"/>
      <c r="B6" s="6"/>
      <c r="C6" s="16" t="s">
        <v>0</v>
      </c>
      <c r="D6" s="16" t="s">
        <v>1</v>
      </c>
      <c r="E6" s="4"/>
      <c r="F6" s="22" t="s">
        <v>11</v>
      </c>
      <c r="G6" s="4"/>
      <c r="H6" s="4"/>
      <c r="I6" s="4"/>
      <c r="J6" s="4"/>
      <c r="K6" s="4"/>
      <c r="L6" s="4"/>
      <c r="M6" s="5"/>
    </row>
    <row r="7" spans="1:13" x14ac:dyDescent="0.25">
      <c r="A7" s="19"/>
      <c r="B7" s="7">
        <f ca="1">EOMONTH($B$3,-12)</f>
        <v>45230</v>
      </c>
      <c r="C7" s="21">
        <v>0</v>
      </c>
      <c r="D7" s="21">
        <v>0</v>
      </c>
      <c r="E7" s="4"/>
      <c r="F7" s="26" t="s">
        <v>13</v>
      </c>
      <c r="G7" s="4"/>
      <c r="H7" s="4"/>
      <c r="I7" s="4"/>
      <c r="J7" s="4"/>
      <c r="K7" s="4"/>
      <c r="L7" s="4"/>
      <c r="M7" s="5"/>
    </row>
    <row r="8" spans="1:13" x14ac:dyDescent="0.25">
      <c r="A8" s="19"/>
      <c r="B8" s="7">
        <f ca="1">EOMONTH($B$3,-11)</f>
        <v>45260</v>
      </c>
      <c r="C8" s="21">
        <v>0</v>
      </c>
      <c r="D8" s="21">
        <v>0</v>
      </c>
      <c r="E8" s="4"/>
      <c r="F8" s="4"/>
      <c r="G8" s="4"/>
      <c r="H8" s="4"/>
      <c r="I8" s="4"/>
      <c r="J8" s="4"/>
      <c r="K8" s="4"/>
      <c r="L8" s="4"/>
      <c r="M8" s="5"/>
    </row>
    <row r="9" spans="1:13" x14ac:dyDescent="0.25">
      <c r="A9" s="19"/>
      <c r="B9" s="7">
        <f ca="1">EOMONTH($B$3,-10)</f>
        <v>45291</v>
      </c>
      <c r="C9" s="21">
        <v>0</v>
      </c>
      <c r="D9" s="21">
        <v>0</v>
      </c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9"/>
      <c r="B10" s="7">
        <f ca="1">EOMONTH($B$3,-9)</f>
        <v>45322</v>
      </c>
      <c r="C10" s="21">
        <v>0</v>
      </c>
      <c r="D10" s="21">
        <v>0</v>
      </c>
      <c r="E10" s="4"/>
      <c r="F10" s="4"/>
      <c r="G10" s="4"/>
      <c r="H10" s="4"/>
      <c r="I10" s="4"/>
      <c r="J10" s="4"/>
      <c r="K10" s="4"/>
      <c r="L10" s="4"/>
      <c r="M10" s="5"/>
    </row>
    <row r="11" spans="1:13" x14ac:dyDescent="0.25">
      <c r="A11" s="19"/>
      <c r="B11" s="7">
        <f ca="1">EOMONTH($B$3,-8)</f>
        <v>45351</v>
      </c>
      <c r="C11" s="21">
        <v>0</v>
      </c>
      <c r="D11" s="21">
        <v>0</v>
      </c>
      <c r="E11" s="4"/>
      <c r="F11" s="4"/>
      <c r="G11" s="4"/>
      <c r="H11" s="4"/>
      <c r="I11" s="4"/>
      <c r="J11" s="4"/>
      <c r="K11" s="4"/>
      <c r="L11" s="4"/>
      <c r="M11" s="5"/>
    </row>
    <row r="12" spans="1:13" x14ac:dyDescent="0.25">
      <c r="A12" s="19"/>
      <c r="B12" s="7">
        <f ca="1">EOMONTH($B$3,-7)</f>
        <v>45382</v>
      </c>
      <c r="C12" s="21">
        <v>0</v>
      </c>
      <c r="D12" s="21">
        <v>0</v>
      </c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25">
      <c r="A13" s="19"/>
      <c r="B13" s="7">
        <f ca="1">EOMONTH($B$3,-6)</f>
        <v>45412</v>
      </c>
      <c r="C13" s="21">
        <v>0</v>
      </c>
      <c r="D13" s="21">
        <v>0</v>
      </c>
      <c r="E13" s="4"/>
      <c r="F13" s="4"/>
      <c r="G13" s="4"/>
      <c r="H13" s="4"/>
      <c r="I13" s="4"/>
      <c r="J13" s="4"/>
      <c r="K13" s="4"/>
      <c r="L13" s="4"/>
      <c r="M13" s="5"/>
    </row>
    <row r="14" spans="1:13" x14ac:dyDescent="0.25">
      <c r="A14" s="19"/>
      <c r="B14" s="7">
        <f ca="1">EOMONTH($B$3,-5)</f>
        <v>45443</v>
      </c>
      <c r="C14" s="21">
        <v>0</v>
      </c>
      <c r="D14" s="21">
        <v>0</v>
      </c>
      <c r="E14" s="4"/>
      <c r="F14" s="4"/>
      <c r="G14" s="4"/>
      <c r="H14" s="4"/>
      <c r="I14" s="4"/>
      <c r="J14" s="4"/>
      <c r="K14" s="4"/>
      <c r="L14" s="4"/>
      <c r="M14" s="5"/>
    </row>
    <row r="15" spans="1:13" x14ac:dyDescent="0.25">
      <c r="A15" s="19"/>
      <c r="B15" s="7">
        <f ca="1">EOMONTH($B$3,-4)</f>
        <v>45473</v>
      </c>
      <c r="C15" s="21">
        <v>0</v>
      </c>
      <c r="D15" s="21">
        <v>0</v>
      </c>
      <c r="E15" s="4"/>
      <c r="F15" s="4"/>
      <c r="G15" s="4"/>
      <c r="H15" s="4"/>
      <c r="I15" s="4"/>
      <c r="J15" s="4"/>
      <c r="K15" s="4"/>
      <c r="L15" s="4"/>
      <c r="M15" s="5"/>
    </row>
    <row r="16" spans="1:13" x14ac:dyDescent="0.25">
      <c r="A16" s="19"/>
      <c r="B16" s="7">
        <f ca="1">EOMONTH($B$3,-3)</f>
        <v>45504</v>
      </c>
      <c r="C16" s="21">
        <v>0</v>
      </c>
      <c r="D16" s="21">
        <v>0</v>
      </c>
      <c r="E16" s="4"/>
      <c r="F16" s="4"/>
      <c r="G16" s="4"/>
      <c r="H16" s="4"/>
      <c r="I16" s="4"/>
      <c r="J16" s="4"/>
      <c r="K16" s="4"/>
      <c r="L16" s="4"/>
      <c r="M16" s="5"/>
    </row>
    <row r="17" spans="1:13" x14ac:dyDescent="0.25">
      <c r="A17" s="19"/>
      <c r="B17" s="7">
        <f ca="1">EOMONTH($B$3,-2)</f>
        <v>45535</v>
      </c>
      <c r="C17" s="21">
        <v>0</v>
      </c>
      <c r="D17" s="21">
        <v>0</v>
      </c>
      <c r="E17" s="4"/>
      <c r="F17" s="4"/>
      <c r="G17" s="4"/>
      <c r="H17" s="4"/>
      <c r="I17" s="4"/>
      <c r="J17" s="4"/>
      <c r="K17" s="4"/>
      <c r="L17" s="4"/>
      <c r="M17" s="5"/>
    </row>
    <row r="18" spans="1:13" x14ac:dyDescent="0.25">
      <c r="A18" s="19"/>
      <c r="B18" s="7">
        <f ca="1">EOMONTH($B$3,-1)</f>
        <v>45565</v>
      </c>
      <c r="C18" s="21">
        <v>0</v>
      </c>
      <c r="D18" s="21">
        <v>0</v>
      </c>
      <c r="E18" s="4"/>
      <c r="F18" s="4"/>
      <c r="G18" s="4"/>
      <c r="H18" s="4"/>
      <c r="I18" s="4"/>
      <c r="J18" s="4"/>
      <c r="K18" s="4"/>
      <c r="L18" s="4"/>
      <c r="M18" s="5"/>
    </row>
    <row r="19" spans="1:13" x14ac:dyDescent="0.25">
      <c r="A19" s="19"/>
      <c r="B19" s="13" t="s">
        <v>3</v>
      </c>
      <c r="C19" s="17">
        <f>SUM(C7:C18)</f>
        <v>0</v>
      </c>
      <c r="D19" s="17">
        <f>SUM(D7:D18)</f>
        <v>0</v>
      </c>
      <c r="E19" s="4"/>
      <c r="F19" s="4"/>
      <c r="G19" s="4"/>
      <c r="H19" s="4"/>
      <c r="I19" s="4"/>
      <c r="J19" s="4"/>
      <c r="K19" s="4"/>
      <c r="L19" s="4"/>
      <c r="M19" s="5"/>
    </row>
    <row r="20" spans="1:13" x14ac:dyDescent="0.25">
      <c r="A20" s="19"/>
      <c r="B20" s="7"/>
      <c r="C20" s="16"/>
      <c r="D20" s="16"/>
      <c r="E20" s="4"/>
      <c r="F20" s="4"/>
      <c r="G20" s="4"/>
      <c r="H20" s="4"/>
      <c r="I20" s="4"/>
      <c r="J20" s="4"/>
      <c r="K20" s="4"/>
      <c r="L20" s="4"/>
      <c r="M20" s="5"/>
    </row>
    <row r="21" spans="1:13" x14ac:dyDescent="0.25">
      <c r="A21" s="19"/>
      <c r="B21" s="14" t="s">
        <v>4</v>
      </c>
      <c r="C21" s="12"/>
      <c r="D21" s="15">
        <f>(C19+D19)/D3</f>
        <v>0</v>
      </c>
      <c r="E21" s="4"/>
      <c r="F21" s="4"/>
      <c r="G21" s="4"/>
      <c r="H21" s="4"/>
      <c r="I21" s="4"/>
      <c r="J21" s="4"/>
      <c r="K21" s="4"/>
      <c r="L21" s="4"/>
      <c r="M21" s="5"/>
    </row>
    <row r="22" spans="1:13" x14ac:dyDescent="0.25">
      <c r="A22" s="19"/>
      <c r="B22" s="14"/>
      <c r="C22" s="12"/>
      <c r="D22" s="15"/>
      <c r="E22" s="4"/>
      <c r="F22" s="4"/>
      <c r="G22" s="4"/>
      <c r="H22" s="4"/>
      <c r="I22" s="4"/>
      <c r="J22" s="4"/>
      <c r="K22" s="4"/>
      <c r="L22" s="4"/>
      <c r="M22" s="5"/>
    </row>
    <row r="23" spans="1:13" x14ac:dyDescent="0.25">
      <c r="A23" s="19"/>
      <c r="B23" s="14"/>
      <c r="C23" s="12"/>
      <c r="D23" s="15"/>
      <c r="E23" s="4"/>
      <c r="F23" s="4"/>
      <c r="G23" s="4"/>
      <c r="H23" s="4"/>
      <c r="I23" s="4"/>
      <c r="J23" s="4"/>
      <c r="K23" s="4"/>
      <c r="L23" s="4"/>
      <c r="M23" s="5"/>
    </row>
    <row r="24" spans="1:13" x14ac:dyDescent="0.25">
      <c r="A24" s="19"/>
      <c r="B24" s="14"/>
      <c r="C24" s="12"/>
      <c r="D24" s="15"/>
      <c r="E24" s="4"/>
      <c r="F24" s="4"/>
      <c r="G24" s="4"/>
      <c r="H24" s="4"/>
      <c r="I24" s="4"/>
      <c r="J24" s="4"/>
      <c r="K24" s="4"/>
      <c r="L24" s="4"/>
      <c r="M24" s="5"/>
    </row>
    <row r="25" spans="1:13" x14ac:dyDescent="0.25">
      <c r="A25" s="19"/>
      <c r="B25" s="7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3" ht="15.75" x14ac:dyDescent="0.25">
      <c r="A26" s="19"/>
      <c r="B26" s="18" t="s">
        <v>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1:13" ht="15.75" x14ac:dyDescent="0.25">
      <c r="A27" s="19"/>
      <c r="B27" s="18" t="s">
        <v>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1:13" x14ac:dyDescent="0.25">
      <c r="A28" s="19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</row>
  </sheetData>
  <sheetProtection sheet="1" objects="1" scenarios="1" selectLockedCells="1"/>
  <mergeCells count="1"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Lundberg</dc:creator>
  <cp:lastModifiedBy>Åsa Lundberg</cp:lastModifiedBy>
  <dcterms:created xsi:type="dcterms:W3CDTF">2023-10-30T10:18:49Z</dcterms:created>
  <dcterms:modified xsi:type="dcterms:W3CDTF">2024-10-18T08:37:15Z</dcterms:modified>
</cp:coreProperties>
</file>